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XA KY XUAN\0. NĂM 2026\ĐẤT ĐAI 2026\BC ĐỊNH GIÁ,  ĐẤU GIÁ\"/>
    </mc:Choice>
  </mc:AlternateContent>
  <bookViews>
    <workbookView xWindow="-108" yWindow="-108" windowWidth="23256" windowHeight="12456"/>
  </bookViews>
  <sheets>
    <sheet name="Biểu 01 - Giá đất cụ thể" sheetId="3" r:id="rId1"/>
    <sheet name="Biểu 02 - Kết quả Đấu giá QSất" sheetId="2" r:id="rId2"/>
  </sheets>
  <definedNames>
    <definedName name="_xlnm.Print_Titles" localSheetId="1">'Biểu 02 - Kết quả Đấu giá QSất'!$5:$6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D9" i="3"/>
  <c r="G50" i="2" l="1"/>
  <c r="H50" i="2"/>
  <c r="I50" i="2"/>
  <c r="F50" i="2"/>
  <c r="G9" i="2"/>
  <c r="H9" i="2"/>
  <c r="I9" i="2"/>
  <c r="F9" i="2"/>
  <c r="G23" i="2"/>
  <c r="H23" i="2"/>
  <c r="I23" i="2"/>
  <c r="F23" i="2"/>
  <c r="G38" i="2"/>
  <c r="H38" i="2"/>
  <c r="I38" i="2"/>
  <c r="F38" i="2"/>
  <c r="I40" i="2"/>
  <c r="J40" i="2" s="1"/>
  <c r="I41" i="2"/>
  <c r="J41" i="2" s="1"/>
  <c r="I42" i="2"/>
  <c r="J42" i="2" s="1"/>
  <c r="I43" i="2"/>
  <c r="J43" i="2" s="1"/>
  <c r="I44" i="2"/>
  <c r="J44" i="2" s="1"/>
  <c r="I45" i="2"/>
  <c r="J45" i="2" s="1"/>
  <c r="I46" i="2"/>
  <c r="J46" i="2" s="1"/>
  <c r="I47" i="2"/>
  <c r="J47" i="2" s="1"/>
  <c r="I48" i="2"/>
  <c r="J48" i="2" s="1"/>
  <c r="I49" i="2"/>
  <c r="J49" i="2" s="1"/>
  <c r="E40" i="2"/>
  <c r="E41" i="2"/>
  <c r="E42" i="2"/>
  <c r="E43" i="2"/>
  <c r="E44" i="2"/>
  <c r="E45" i="2"/>
  <c r="E46" i="2"/>
  <c r="E47" i="2"/>
  <c r="E48" i="2"/>
  <c r="E49" i="2"/>
  <c r="E39" i="2"/>
  <c r="I25" i="2"/>
  <c r="J25" i="2" s="1"/>
  <c r="I26" i="2"/>
  <c r="J26" i="2" s="1"/>
  <c r="I27" i="2"/>
  <c r="J27" i="2" s="1"/>
  <c r="I28" i="2"/>
  <c r="J28" i="2" s="1"/>
  <c r="I29" i="2"/>
  <c r="J29" i="2" s="1"/>
  <c r="I30" i="2"/>
  <c r="J30" i="2" s="1"/>
  <c r="I31" i="2"/>
  <c r="J31" i="2" s="1"/>
  <c r="I32" i="2"/>
  <c r="J32" i="2" s="1"/>
  <c r="I33" i="2"/>
  <c r="J33" i="2" s="1"/>
  <c r="I34" i="2"/>
  <c r="J34" i="2" s="1"/>
  <c r="I35" i="2"/>
  <c r="J35" i="2" s="1"/>
  <c r="I36" i="2"/>
  <c r="J36" i="2" s="1"/>
  <c r="I24" i="2"/>
  <c r="F25" i="2"/>
  <c r="F26" i="2"/>
  <c r="F27" i="2"/>
  <c r="F28" i="2"/>
  <c r="F29" i="2"/>
  <c r="F30" i="2"/>
  <c r="F31" i="2"/>
  <c r="F32" i="2"/>
  <c r="F33" i="2"/>
  <c r="F34" i="2"/>
  <c r="F35" i="2"/>
  <c r="F36" i="2"/>
  <c r="F24" i="2"/>
  <c r="I11" i="2"/>
  <c r="J11" i="2" s="1"/>
  <c r="I12" i="2"/>
  <c r="J12" i="2" s="1"/>
  <c r="I13" i="2"/>
  <c r="J13" i="2" s="1"/>
  <c r="I14" i="2"/>
  <c r="J14" i="2" s="1"/>
  <c r="I15" i="2"/>
  <c r="J15" i="2" s="1"/>
  <c r="I16" i="2"/>
  <c r="J16" i="2" s="1"/>
  <c r="I17" i="2"/>
  <c r="J17" i="2" s="1"/>
  <c r="I18" i="2"/>
  <c r="J18" i="2" s="1"/>
  <c r="I19" i="2"/>
  <c r="J19" i="2" s="1"/>
  <c r="I20" i="2"/>
  <c r="J20" i="2" s="1"/>
  <c r="I21" i="2"/>
  <c r="J21" i="2" s="1"/>
  <c r="I22" i="2"/>
  <c r="J22" i="2" s="1"/>
  <c r="I10" i="2"/>
  <c r="F11" i="2"/>
  <c r="F12" i="2"/>
  <c r="F13" i="2"/>
  <c r="F14" i="2"/>
  <c r="F15" i="2"/>
  <c r="F16" i="2"/>
  <c r="F17" i="2"/>
  <c r="F18" i="2"/>
  <c r="F19" i="2"/>
  <c r="F20" i="2"/>
  <c r="F21" i="2"/>
  <c r="F22" i="2"/>
  <c r="F10" i="2"/>
  <c r="J10" i="2" l="1"/>
  <c r="C10" i="3"/>
  <c r="D10" i="3"/>
  <c r="I39" i="2" l="1"/>
  <c r="J39" i="2" s="1"/>
  <c r="J24" i="2"/>
</calcChain>
</file>

<file path=xl/sharedStrings.xml><?xml version="1.0" encoding="utf-8"?>
<sst xmlns="http://schemas.openxmlformats.org/spreadsheetml/2006/main" count="94" uniqueCount="79">
  <si>
    <t>Lô đất</t>
  </si>
  <si>
    <t>Đơn giá (đồng/m²)</t>
  </si>
  <si>
    <t>Giá khởi điểm (đồng/m²)</t>
  </si>
  <si>
    <t>Giá trúng đấu giá (đồng)</t>
  </si>
  <si>
    <t>Tỷ lệ (%)</t>
  </si>
  <si>
    <t>Quyết định phê duyệt kết quả trúng đấu giá (số QĐ, ngày/tháng/năm ban hành</t>
  </si>
  <si>
    <t>Ghi chú</t>
  </si>
  <si>
    <t>Giá trị lô đất tính theo giá đất trong Bảng giá đất</t>
  </si>
  <si>
    <t>Kết quả tổ chức đấu giá quyền sử dụng đất</t>
  </si>
  <si>
    <t>Giá trị lô đất (đồng)</t>
  </si>
  <si>
    <t>Diện tích (m²)</t>
  </si>
  <si>
    <t>I</t>
  </si>
  <si>
    <t>II</t>
  </si>
  <si>
    <t>Biểu 02</t>
  </si>
  <si>
    <t>Từ 01/1/2025 đến 31/12/2025</t>
  </si>
  <si>
    <t>Mức độ chênh lệch giữa giá trúng đấu giá với giá khởi điểm</t>
  </si>
  <si>
    <t>Giá trị chênh lệch (đồng)</t>
  </si>
  <si>
    <t>Tổng cộng</t>
  </si>
  <si>
    <t>Từ 01/01/2026 đến nay</t>
  </si>
  <si>
    <t>Biểu 01</t>
  </si>
  <si>
    <t>Diện tích
 (m2)</t>
  </si>
  <si>
    <t>Mục đích định giá đất cụ thể</t>
  </si>
  <si>
    <t>Đơn giá 
(đồng/m2)</t>
  </si>
  <si>
    <t>Tổng</t>
  </si>
  <si>
    <t>Đất ở</t>
  </si>
  <si>
    <t>Đất NN</t>
  </si>
  <si>
    <t>Đất SXKD, TMDV</t>
  </si>
  <si>
    <t>Đất khác</t>
  </si>
  <si>
    <t>Đất nông nghiệp</t>
  </si>
  <si>
    <t>Đất trồng cây lâu năm</t>
  </si>
  <si>
    <t>Đất trồng cây hàng năm</t>
  </si>
  <si>
    <t>Đất lâm nghiệp</t>
  </si>
  <si>
    <t>Đất làm muối</t>
  </si>
  <si>
    <t>Đất nuôi trồng Thủy sản</t>
  </si>
  <si>
    <t>Đất NTTS</t>
  </si>
  <si>
    <t>Stt</t>
  </si>
  <si>
    <t>Tên khu đất, công trình dự án</t>
  </si>
  <si>
    <t>QĐ phê duyệt giá đất cụ thể (số, ngày, tháng, năm)</t>
  </si>
  <si>
    <t>Để đấu giá QSD đất</t>
  </si>
  <si>
    <t>Để tính tiền bồi thường</t>
  </si>
  <si>
    <t>Mục đích khác</t>
  </si>
  <si>
    <t>So sánh giá đất cụ thể với giá đất tại Bảng giá đất (lần)</t>
  </si>
  <si>
    <t>Khu đất, thửa đất</t>
  </si>
  <si>
    <t xml:space="preserve">Ghi chú </t>
  </si>
  <si>
    <t>x</t>
  </si>
  <si>
    <t>K =1</t>
  </si>
  <si>
    <t>k =1</t>
  </si>
  <si>
    <t>21</t>
  </si>
  <si>
    <t>22</t>
  </si>
  <si>
    <t>10</t>
  </si>
  <si>
    <t>297,8</t>
  </si>
  <si>
    <t>269,8</t>
  </si>
  <si>
    <t>35</t>
  </si>
  <si>
    <t>300,2</t>
  </si>
  <si>
    <t>42</t>
  </si>
  <si>
    <t>43</t>
  </si>
  <si>
    <t>44</t>
  </si>
  <si>
    <t>45</t>
  </si>
  <si>
    <t>46</t>
  </si>
  <si>
    <t>47</t>
  </si>
  <si>
    <t>48</t>
  </si>
  <si>
    <t>225,4</t>
  </si>
  <si>
    <t>51</t>
  </si>
  <si>
    <t>282,4</t>
  </si>
  <si>
    <t>63</t>
  </si>
  <si>
    <t>278,3</t>
  </si>
  <si>
    <t>QĐ 1154 ngày 29/10/2025</t>
  </si>
  <si>
    <t>QH đất ở KDC vùng bàu thôn Xuân Tiến, xã Kỳ Xuân</t>
  </si>
  <si>
    <t>QH đất ở KDC vùng Cựa xạ thôn Tuần Tượng, xã Kỳ Xuân</t>
  </si>
  <si>
    <t>QĐ 1877 ngày 23/12/2025</t>
  </si>
  <si>
    <t>Đấu giá 14 lô đất xen dắm trên địa bàn xã Kỳ Xuân</t>
  </si>
  <si>
    <t>305,2</t>
  </si>
  <si>
    <t>QĐ 1324 ngày 06/08/2026</t>
  </si>
  <si>
    <t>(Kèm theo Văn bản số               /UBND-KT   ngày        tháng  8  năm 2026 của Ủy ban nhân dân xã Kỳ Xuân)</t>
  </si>
  <si>
    <t>TỔNG HỢP KẾT QUẢ ĐẤU GIÁ QUYỀN SỬ DỤNG ĐẤT TRÊN ĐỊA BÀN XÃ KỲ XUÂN
(Số liệu báo cáo từ 01/01/2025 đến nay)</t>
  </si>
  <si>
    <r>
      <t xml:space="preserve">BIỂU TỔNG HỢP KẾT QUẢ CÔNG TÁC ĐỊNH GIÁ ĐẤT CỤ THỂ TRÊN ĐỊA BÀN XÃ KỲ XUÂN
</t>
    </r>
    <r>
      <rPr>
        <i/>
        <sz val="13"/>
        <color theme="1"/>
        <rFont val="Times New Roman"/>
        <family val="1"/>
      </rPr>
      <t>(Số liệu báo cáo từ 01/01/2026 đến nay)
(Kèm theo Văn bản số          /UBND-….ngày ……tháng 8 năm 2026 của UBND xã Kỳ Xuân)</t>
    </r>
  </si>
  <si>
    <t>Dự án Hệ thống tiêu thoát lũ chống ngập úng khu vực Trung tâm hành chính huyện Kỳ Anh và vùng phụ cận</t>
  </si>
  <si>
    <t>Dự án QH Khu dân cư vùng Cựa xạ trên</t>
  </si>
  <si>
    <t>52.800đ/m2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</si>
</sst>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#,##0_);\(&quot;$&quot;#,##0\)"/>
    <numFmt numFmtId="165" formatCode="_(* #,##0.00_);_(* \(#,##0.00\);_(* &quot;-&quot;??_);_(@_)"/>
    <numFmt numFmtId="166" formatCode="_(* #,##0_);_(* \(#,##0\);_(* &quot;-&quot;??_);_(@_)"/>
    <numFmt numFmtId="167" formatCode="_(* #,##0.0_);_(* \(#,##0.0\);_(* &quot;-&quot;??_);_(@_)"/>
    <numFmt numFmtId="168" formatCode="0_);\(0\)"/>
    <numFmt numFmtId="169" formatCode="0.0"/>
  </numFmts>
  <fonts count="25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name val="Times New Roman"/>
      <family val="1"/>
    </font>
    <font>
      <i/>
      <sz val="13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1"/>
      <color rgb="FF000000"/>
      <name val="Times New Roman"/>
      <family val="1"/>
    </font>
    <font>
      <sz val="8"/>
      <name val="Times New Roman"/>
      <family val="2"/>
    </font>
    <font>
      <sz val="14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4" fillId="0" borderId="0"/>
  </cellStyleXfs>
  <cellXfs count="92">
    <xf numFmtId="0" fontId="0" fillId="0" borderId="0" xfId="0"/>
    <xf numFmtId="0" fontId="15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vertical="center"/>
    </xf>
    <xf numFmtId="167" fontId="16" fillId="0" borderId="0" xfId="1" applyNumberFormat="1" applyFont="1" applyBorder="1"/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17" fillId="0" borderId="1" xfId="0" quotePrefix="1" applyFont="1" applyBorder="1" applyAlignment="1">
      <alignment horizontal="justify" vertical="center" wrapText="1"/>
    </xf>
    <xf numFmtId="165" fontId="17" fillId="0" borderId="1" xfId="1" quotePrefix="1" applyFont="1" applyBorder="1" applyAlignment="1">
      <alignment horizontal="center" vertical="center" wrapText="1"/>
    </xf>
    <xf numFmtId="166" fontId="17" fillId="0" borderId="1" xfId="1" applyNumberFormat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0" fillId="0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166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8" fontId="1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justify" vertical="center" wrapText="1"/>
    </xf>
    <xf numFmtId="0" fontId="18" fillId="0" borderId="1" xfId="0" applyFont="1" applyBorder="1" applyAlignment="1">
      <alignment horizontal="center" vertical="center" wrapText="1"/>
    </xf>
    <xf numFmtId="168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top"/>
    </xf>
    <xf numFmtId="169" fontId="17" fillId="0" borderId="1" xfId="0" quotePrefix="1" applyNumberFormat="1" applyFont="1" applyBorder="1" applyAlignment="1">
      <alignment horizontal="center" vertical="center" wrapText="1"/>
    </xf>
    <xf numFmtId="167" fontId="17" fillId="0" borderId="1" xfId="1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6" fontId="6" fillId="0" borderId="1" xfId="1" applyNumberFormat="1" applyFont="1" applyFill="1" applyBorder="1" applyAlignment="1">
      <alignment horizontal="center" vertical="center" wrapText="1"/>
    </xf>
    <xf numFmtId="167" fontId="4" fillId="0" borderId="1" xfId="1" quotePrefix="1" applyNumberFormat="1" applyFont="1" applyFill="1" applyBorder="1" applyAlignment="1">
      <alignment horizontal="center" vertical="center" wrapText="1"/>
    </xf>
    <xf numFmtId="167" fontId="0" fillId="0" borderId="0" xfId="1" applyNumberFormat="1" applyFont="1" applyFill="1" applyAlignment="1">
      <alignment horizontal="center" vertical="center" wrapText="1"/>
    </xf>
    <xf numFmtId="167" fontId="13" fillId="0" borderId="1" xfId="1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vertical="center" wrapText="1"/>
    </xf>
    <xf numFmtId="167" fontId="5" fillId="0" borderId="1" xfId="1" applyNumberFormat="1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vertical="top"/>
    </xf>
    <xf numFmtId="166" fontId="19" fillId="0" borderId="1" xfId="1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167" fontId="18" fillId="0" borderId="1" xfId="1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7" fontId="2" fillId="0" borderId="1" xfId="1" applyNumberFormat="1" applyFont="1" applyFill="1" applyBorder="1" applyAlignment="1">
      <alignment horizontal="center" vertical="center" wrapText="1"/>
    </xf>
    <xf numFmtId="166" fontId="2" fillId="0" borderId="7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left" vertical="center" wrapText="1"/>
    </xf>
    <xf numFmtId="0" fontId="11" fillId="0" borderId="12" xfId="0" quotePrefix="1" applyFont="1" applyBorder="1" applyAlignment="1">
      <alignment horizontal="left" vertical="center" wrapText="1"/>
    </xf>
    <xf numFmtId="0" fontId="11" fillId="0" borderId="3" xfId="0" quotePrefix="1" applyFont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166" fontId="21" fillId="0" borderId="1" xfId="1" applyNumberFormat="1" applyFont="1" applyBorder="1" applyAlignment="1">
      <alignment horizontal="center" vertical="center" wrapText="1"/>
    </xf>
    <xf numFmtId="166" fontId="21" fillId="0" borderId="1" xfId="1" applyNumberFormat="1" applyFont="1" applyFill="1" applyBorder="1" applyAlignment="1">
      <alignment horizontal="center" vertical="center"/>
    </xf>
    <xf numFmtId="166" fontId="22" fillId="0" borderId="1" xfId="1" applyNumberFormat="1" applyFont="1" applyFill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6" fontId="23" fillId="0" borderId="1" xfId="1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3" fontId="24" fillId="2" borderId="1" xfId="1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omm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topLeftCell="A4" workbookViewId="0">
      <selection activeCell="H17" sqref="H17"/>
    </sheetView>
  </sheetViews>
  <sheetFormatPr defaultColWidth="9" defaultRowHeight="10.199999999999999"/>
  <cols>
    <col min="1" max="1" width="3.296875" style="2" customWidth="1"/>
    <col min="2" max="2" width="11.69921875" style="2" customWidth="1"/>
    <col min="3" max="3" width="5.8984375" style="2" customWidth="1"/>
    <col min="4" max="4" width="7.5" style="2" customWidth="1"/>
    <col min="5" max="5" width="4.19921875" style="2" customWidth="1"/>
    <col min="6" max="6" width="4.5" style="2" customWidth="1"/>
    <col min="7" max="7" width="4.19921875" style="2" customWidth="1"/>
    <col min="8" max="8" width="8.8984375" style="2" customWidth="1"/>
    <col min="9" max="9" width="3.3984375" style="2" customWidth="1"/>
    <col min="10" max="10" width="4.59765625" style="2" customWidth="1"/>
    <col min="11" max="11" width="4.19921875" style="2" customWidth="1"/>
    <col min="12" max="12" width="4.09765625" style="2" customWidth="1"/>
    <col min="13" max="14" width="5" style="2" customWidth="1"/>
    <col min="15" max="15" width="4.69921875" style="2" customWidth="1"/>
    <col min="16" max="16" width="5.09765625" style="2" customWidth="1"/>
    <col min="17" max="17" width="4.796875" style="2" customWidth="1"/>
    <col min="18" max="18" width="4.59765625" style="2" customWidth="1"/>
    <col min="19" max="19" width="4.296875" style="2" customWidth="1"/>
    <col min="20" max="20" width="3.69921875" style="2" customWidth="1"/>
    <col min="21" max="21" width="4.59765625" style="2" customWidth="1"/>
    <col min="22" max="22" width="5" style="2" customWidth="1"/>
    <col min="23" max="23" width="4.796875" style="2" customWidth="1"/>
    <col min="24" max="24" width="4.296875" style="2" customWidth="1"/>
    <col min="25" max="25" width="4.59765625" style="2" customWidth="1"/>
    <col min="26" max="26" width="4.296875" style="2" customWidth="1"/>
    <col min="27" max="27" width="5" style="2" customWidth="1"/>
    <col min="28" max="28" width="4.69921875" style="2" customWidth="1"/>
    <col min="29" max="16384" width="9" style="2"/>
  </cols>
  <sheetData>
    <row r="1" spans="1:28" ht="17.25" customHeight="1">
      <c r="A1" s="56" t="s">
        <v>19</v>
      </c>
      <c r="B1" s="56"/>
      <c r="C1" s="56"/>
      <c r="D1" s="56"/>
      <c r="E1" s="56"/>
      <c r="F1" s="1"/>
    </row>
    <row r="2" spans="1:28" ht="57.75" customHeight="1">
      <c r="A2" s="57" t="s">
        <v>75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 spans="1:28">
      <c r="B3" s="3"/>
      <c r="D3" s="4"/>
    </row>
    <row r="4" spans="1:28" ht="30" customHeight="1">
      <c r="A4" s="52" t="s">
        <v>35</v>
      </c>
      <c r="B4" s="52" t="s">
        <v>36</v>
      </c>
      <c r="C4" s="52" t="s">
        <v>20</v>
      </c>
      <c r="D4" s="52"/>
      <c r="E4" s="52"/>
      <c r="F4" s="52"/>
      <c r="G4" s="52"/>
      <c r="H4" s="54" t="s">
        <v>37</v>
      </c>
      <c r="I4" s="59" t="s">
        <v>21</v>
      </c>
      <c r="J4" s="60"/>
      <c r="K4" s="61"/>
      <c r="L4" s="52" t="s">
        <v>22</v>
      </c>
      <c r="M4" s="52"/>
      <c r="N4" s="52"/>
      <c r="O4" s="52"/>
      <c r="P4" s="52"/>
      <c r="Q4" s="52"/>
      <c r="R4" s="52"/>
      <c r="S4" s="52"/>
      <c r="T4" s="52" t="s">
        <v>41</v>
      </c>
      <c r="U4" s="52"/>
      <c r="V4" s="52"/>
      <c r="W4" s="52"/>
      <c r="X4" s="52"/>
      <c r="Y4" s="52"/>
      <c r="Z4" s="52"/>
      <c r="AA4" s="52"/>
      <c r="AB4" s="52" t="s">
        <v>6</v>
      </c>
    </row>
    <row r="5" spans="1:28" ht="29.25" customHeight="1">
      <c r="A5" s="52"/>
      <c r="B5" s="52"/>
      <c r="C5" s="52" t="s">
        <v>23</v>
      </c>
      <c r="D5" s="53" t="s">
        <v>25</v>
      </c>
      <c r="E5" s="52" t="s">
        <v>24</v>
      </c>
      <c r="F5" s="54" t="s">
        <v>26</v>
      </c>
      <c r="G5" s="52" t="s">
        <v>27</v>
      </c>
      <c r="H5" s="58"/>
      <c r="I5" s="62"/>
      <c r="J5" s="63"/>
      <c r="K5" s="64"/>
      <c r="L5" s="52" t="s">
        <v>24</v>
      </c>
      <c r="M5" s="52" t="s">
        <v>28</v>
      </c>
      <c r="N5" s="52"/>
      <c r="O5" s="52"/>
      <c r="P5" s="52"/>
      <c r="Q5" s="52"/>
      <c r="R5" s="52" t="s">
        <v>26</v>
      </c>
      <c r="S5" s="52" t="s">
        <v>27</v>
      </c>
      <c r="T5" s="52" t="s">
        <v>24</v>
      </c>
      <c r="U5" s="52" t="s">
        <v>28</v>
      </c>
      <c r="V5" s="52"/>
      <c r="W5" s="52"/>
      <c r="X5" s="52"/>
      <c r="Y5" s="52"/>
      <c r="Z5" s="52" t="s">
        <v>26</v>
      </c>
      <c r="AA5" s="52" t="s">
        <v>27</v>
      </c>
      <c r="AB5" s="52"/>
    </row>
    <row r="6" spans="1:28" ht="70.5" customHeight="1">
      <c r="A6" s="52"/>
      <c r="B6" s="52"/>
      <c r="C6" s="52"/>
      <c r="D6" s="53"/>
      <c r="E6" s="52"/>
      <c r="F6" s="55"/>
      <c r="G6" s="52"/>
      <c r="H6" s="55"/>
      <c r="I6" s="27" t="s">
        <v>38</v>
      </c>
      <c r="J6" s="27" t="s">
        <v>39</v>
      </c>
      <c r="K6" s="27" t="s">
        <v>40</v>
      </c>
      <c r="L6" s="52"/>
      <c r="M6" s="27" t="s">
        <v>29</v>
      </c>
      <c r="N6" s="27" t="s">
        <v>30</v>
      </c>
      <c r="O6" s="27" t="s">
        <v>31</v>
      </c>
      <c r="P6" s="27" t="s">
        <v>32</v>
      </c>
      <c r="Q6" s="27" t="s">
        <v>33</v>
      </c>
      <c r="R6" s="52"/>
      <c r="S6" s="52"/>
      <c r="T6" s="52"/>
      <c r="U6" s="27" t="s">
        <v>29</v>
      </c>
      <c r="V6" s="27" t="s">
        <v>30</v>
      </c>
      <c r="W6" s="27" t="s">
        <v>31</v>
      </c>
      <c r="X6" s="27" t="s">
        <v>32</v>
      </c>
      <c r="Y6" s="27" t="s">
        <v>34</v>
      </c>
      <c r="Z6" s="52"/>
      <c r="AA6" s="52"/>
      <c r="AB6" s="52"/>
    </row>
    <row r="7" spans="1:28" s="5" customFormat="1" ht="22.5" customHeight="1">
      <c r="A7" s="28">
        <v>-1</v>
      </c>
      <c r="B7" s="28">
        <v>-2</v>
      </c>
      <c r="C7" s="28">
        <v>-3</v>
      </c>
      <c r="D7" s="28">
        <v>-4</v>
      </c>
      <c r="E7" s="28">
        <v>-5</v>
      </c>
      <c r="F7" s="28"/>
      <c r="G7" s="28">
        <v>-8</v>
      </c>
      <c r="H7" s="28">
        <v>-9</v>
      </c>
      <c r="I7" s="28">
        <v>-10</v>
      </c>
      <c r="J7" s="28">
        <v>-11</v>
      </c>
      <c r="K7" s="28">
        <v>-12</v>
      </c>
      <c r="L7" s="28">
        <v>-13</v>
      </c>
      <c r="M7" s="28">
        <v>-14</v>
      </c>
      <c r="N7" s="28">
        <v>-15</v>
      </c>
      <c r="O7" s="28">
        <v>-16</v>
      </c>
      <c r="P7" s="28">
        <v>-17</v>
      </c>
      <c r="Q7" s="28">
        <v>-18</v>
      </c>
      <c r="R7" s="28">
        <v>-19</v>
      </c>
      <c r="S7" s="28">
        <v>-20</v>
      </c>
      <c r="T7" s="28">
        <v>-21</v>
      </c>
      <c r="U7" s="28">
        <v>-22</v>
      </c>
      <c r="V7" s="28">
        <v>-23</v>
      </c>
      <c r="W7" s="28">
        <v>-24</v>
      </c>
      <c r="X7" s="28">
        <v>-25</v>
      </c>
      <c r="Y7" s="28">
        <v>-26</v>
      </c>
      <c r="Z7" s="28">
        <v>-27</v>
      </c>
      <c r="AA7" s="28">
        <v>-28</v>
      </c>
      <c r="AB7" s="28">
        <v>-29</v>
      </c>
    </row>
    <row r="8" spans="1:28" s="6" customFormat="1" ht="81" customHeight="1">
      <c r="A8" s="29">
        <v>1</v>
      </c>
      <c r="B8" s="30" t="s">
        <v>76</v>
      </c>
      <c r="C8" s="34">
        <v>40</v>
      </c>
      <c r="D8" s="34">
        <v>40</v>
      </c>
      <c r="E8" s="9"/>
      <c r="F8" s="9"/>
      <c r="G8" s="9"/>
      <c r="H8" s="9"/>
      <c r="I8" s="9"/>
      <c r="J8" s="9" t="s">
        <v>44</v>
      </c>
      <c r="K8" s="32"/>
      <c r="L8" s="33"/>
      <c r="M8" s="31"/>
      <c r="N8" s="29" t="s">
        <v>78</v>
      </c>
      <c r="O8" s="29"/>
      <c r="P8" s="29"/>
      <c r="Q8" s="29"/>
      <c r="R8" s="29"/>
      <c r="S8" s="29"/>
      <c r="T8" s="29"/>
      <c r="U8" s="29"/>
      <c r="V8" s="29" t="s">
        <v>45</v>
      </c>
      <c r="W8" s="29"/>
      <c r="X8" s="29"/>
      <c r="Y8" s="29"/>
      <c r="Z8" s="29"/>
      <c r="AA8" s="29"/>
      <c r="AB8" s="29"/>
    </row>
    <row r="9" spans="1:28" s="6" customFormat="1" ht="72.45" customHeight="1">
      <c r="A9" s="29">
        <v>2</v>
      </c>
      <c r="B9" s="7" t="s">
        <v>77</v>
      </c>
      <c r="C9" s="34">
        <f>13196.5/10000</f>
        <v>1.31965</v>
      </c>
      <c r="D9" s="34">
        <f>C9</f>
        <v>1.31965</v>
      </c>
      <c r="E9" s="9"/>
      <c r="F9" s="9"/>
      <c r="G9" s="9"/>
      <c r="H9" s="9"/>
      <c r="I9" s="9"/>
      <c r="J9" s="9" t="s">
        <v>44</v>
      </c>
      <c r="K9" s="32"/>
      <c r="L9" s="33"/>
      <c r="M9" s="31"/>
      <c r="N9" s="29" t="s">
        <v>78</v>
      </c>
      <c r="O9" s="29"/>
      <c r="P9" s="29"/>
      <c r="Q9" s="29"/>
      <c r="R9" s="29"/>
      <c r="S9" s="29"/>
      <c r="T9" s="29"/>
      <c r="U9" s="29"/>
      <c r="V9" s="29" t="s">
        <v>46</v>
      </c>
      <c r="W9" s="29"/>
      <c r="X9" s="29"/>
      <c r="Y9" s="29"/>
      <c r="Z9" s="29"/>
      <c r="AA9" s="29"/>
      <c r="AB9" s="29"/>
    </row>
    <row r="10" spans="1:28" s="6" customFormat="1" ht="18.75" customHeight="1">
      <c r="A10" s="29"/>
      <c r="B10" s="10" t="s">
        <v>17</v>
      </c>
      <c r="C10" s="34">
        <f>SUM(C8:C9)</f>
        <v>41.319650000000003</v>
      </c>
      <c r="D10" s="8">
        <f>SUM(D8:D9)</f>
        <v>41.319650000000003</v>
      </c>
      <c r="E10" s="9"/>
      <c r="F10" s="9"/>
      <c r="G10" s="35"/>
      <c r="H10" s="9"/>
      <c r="I10" s="9"/>
      <c r="J10" s="9"/>
      <c r="K10" s="32"/>
      <c r="L10" s="33"/>
      <c r="M10" s="31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</row>
  </sheetData>
  <mergeCells count="23">
    <mergeCell ref="A1:E1"/>
    <mergeCell ref="A2:AB2"/>
    <mergeCell ref="A4:A6"/>
    <mergeCell ref="B4:B6"/>
    <mergeCell ref="C4:G4"/>
    <mergeCell ref="H4:H6"/>
    <mergeCell ref="L4:S4"/>
    <mergeCell ref="T4:AA4"/>
    <mergeCell ref="AB4:AB6"/>
    <mergeCell ref="Z5:Z6"/>
    <mergeCell ref="AA5:AA6"/>
    <mergeCell ref="I4:K5"/>
    <mergeCell ref="L5:L6"/>
    <mergeCell ref="M5:Q5"/>
    <mergeCell ref="R5:R6"/>
    <mergeCell ref="S5:S6"/>
    <mergeCell ref="T5:T6"/>
    <mergeCell ref="U5:Y5"/>
    <mergeCell ref="C5:C6"/>
    <mergeCell ref="D5:D6"/>
    <mergeCell ref="E5:E6"/>
    <mergeCell ref="F5:F6"/>
    <mergeCell ref="G5:G6"/>
  </mergeCells>
  <pageMargins left="0.2" right="0.1" top="0.2" bottom="0.2" header="0.1" footer="0.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37" zoomScaleNormal="100" zoomScaleSheetLayoutView="100" workbookViewId="0">
      <selection activeCell="I51" sqref="I51:L51"/>
    </sheetView>
  </sheetViews>
  <sheetFormatPr defaultColWidth="9" defaultRowHeight="15.6"/>
  <cols>
    <col min="1" max="1" width="6" style="11" customWidth="1"/>
    <col min="2" max="2" width="40.296875" style="13" customWidth="1"/>
    <col min="3" max="3" width="7.296875" style="13" customWidth="1"/>
    <col min="4" max="4" width="9.69921875" style="43" customWidth="1"/>
    <col min="5" max="5" width="12.69921875" style="14" customWidth="1"/>
    <col min="6" max="6" width="14.8984375" style="14" customWidth="1"/>
    <col min="7" max="7" width="14.69921875" style="14" customWidth="1"/>
    <col min="8" max="8" width="17.8984375" style="14" customWidth="1"/>
    <col min="9" max="9" width="15.5" style="14" customWidth="1"/>
    <col min="10" max="10" width="14.09765625" style="13" customWidth="1"/>
    <col min="11" max="11" width="17.59765625" style="15" customWidth="1"/>
    <col min="12" max="12" width="12.796875" style="13" customWidth="1"/>
    <col min="13" max="16384" width="9" style="13"/>
  </cols>
  <sheetData>
    <row r="1" spans="1:15">
      <c r="B1" s="12" t="s">
        <v>13</v>
      </c>
    </row>
    <row r="2" spans="1:15" ht="42.75" customHeight="1">
      <c r="A2" s="65" t="s">
        <v>74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ht="16.5" customHeight="1">
      <c r="A3" s="66" t="s">
        <v>73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5">
      <c r="J4" s="15"/>
    </row>
    <row r="5" spans="1:15" ht="48.75" customHeight="1">
      <c r="A5" s="67" t="s">
        <v>35</v>
      </c>
      <c r="B5" s="68" t="s">
        <v>42</v>
      </c>
      <c r="C5" s="68" t="s">
        <v>0</v>
      </c>
      <c r="D5" s="69" t="s">
        <v>10</v>
      </c>
      <c r="E5" s="74" t="s">
        <v>7</v>
      </c>
      <c r="F5" s="74"/>
      <c r="G5" s="74" t="s">
        <v>8</v>
      </c>
      <c r="H5" s="74"/>
      <c r="I5" s="68" t="s">
        <v>15</v>
      </c>
      <c r="J5" s="68"/>
      <c r="K5" s="68" t="s">
        <v>5</v>
      </c>
      <c r="L5" s="68" t="s">
        <v>43</v>
      </c>
    </row>
    <row r="6" spans="1:15" ht="63" customHeight="1">
      <c r="A6" s="67"/>
      <c r="B6" s="68"/>
      <c r="C6" s="68"/>
      <c r="D6" s="69"/>
      <c r="E6" s="16" t="s">
        <v>1</v>
      </c>
      <c r="F6" s="16" t="s">
        <v>9</v>
      </c>
      <c r="G6" s="16" t="s">
        <v>2</v>
      </c>
      <c r="H6" s="16" t="s">
        <v>3</v>
      </c>
      <c r="I6" s="16" t="s">
        <v>16</v>
      </c>
      <c r="J6" s="17" t="s">
        <v>4</v>
      </c>
      <c r="K6" s="68"/>
      <c r="L6" s="68"/>
    </row>
    <row r="7" spans="1:15">
      <c r="A7" s="18">
        <v>-1</v>
      </c>
      <c r="B7" s="18">
        <v>-2</v>
      </c>
      <c r="C7" s="18">
        <v>-3</v>
      </c>
      <c r="D7" s="44">
        <v>-4</v>
      </c>
      <c r="E7" s="18">
        <v>-5</v>
      </c>
      <c r="F7" s="18"/>
      <c r="G7" s="18">
        <v>-8</v>
      </c>
      <c r="H7" s="18">
        <v>-9</v>
      </c>
      <c r="I7" s="18">
        <v>-10</v>
      </c>
      <c r="J7" s="18">
        <v>-11</v>
      </c>
      <c r="K7" s="18">
        <v>-12</v>
      </c>
      <c r="L7" s="18">
        <v>-13</v>
      </c>
    </row>
    <row r="8" spans="1:15" s="50" customFormat="1" ht="21" customHeight="1">
      <c r="A8" s="25" t="s">
        <v>11</v>
      </c>
      <c r="B8" s="71" t="s">
        <v>14</v>
      </c>
      <c r="C8" s="72"/>
      <c r="D8" s="72"/>
      <c r="E8" s="72"/>
      <c r="F8" s="72"/>
      <c r="G8" s="72"/>
      <c r="H8" s="72"/>
      <c r="I8" s="72"/>
      <c r="J8" s="72"/>
      <c r="K8" s="72"/>
      <c r="L8" s="73"/>
    </row>
    <row r="9" spans="1:15" s="40" customFormat="1" ht="27.6">
      <c r="A9" s="25">
        <v>1</v>
      </c>
      <c r="B9" s="49" t="s">
        <v>67</v>
      </c>
      <c r="C9" s="37"/>
      <c r="D9" s="46"/>
      <c r="E9" s="22"/>
      <c r="F9" s="41">
        <f>SUM(F10:F22)</f>
        <v>12215600000</v>
      </c>
      <c r="G9" s="41">
        <f t="shared" ref="G9:I9" si="0">SUM(G10:G22)</f>
        <v>12215600000</v>
      </c>
      <c r="H9" s="41">
        <f t="shared" si="0"/>
        <v>22420600000</v>
      </c>
      <c r="I9" s="41">
        <f t="shared" si="0"/>
        <v>10205000000</v>
      </c>
      <c r="J9" s="37"/>
      <c r="K9" s="51" t="s">
        <v>66</v>
      </c>
      <c r="L9" s="39"/>
    </row>
    <row r="10" spans="1:15" s="40" customFormat="1" ht="18">
      <c r="A10" s="37">
        <v>1</v>
      </c>
      <c r="B10" s="38"/>
      <c r="C10" s="78" t="s">
        <v>49</v>
      </c>
      <c r="D10" s="79" t="s">
        <v>50</v>
      </c>
      <c r="E10" s="22">
        <v>4000000</v>
      </c>
      <c r="F10" s="48">
        <f>E10*D10</f>
        <v>1191200000</v>
      </c>
      <c r="G10" s="81">
        <v>1191200000</v>
      </c>
      <c r="H10" s="82">
        <v>1520200000</v>
      </c>
      <c r="I10" s="22">
        <f>H10-G10</f>
        <v>329000000</v>
      </c>
      <c r="J10" s="36">
        <f>I10/G10</f>
        <v>0.27619207521826727</v>
      </c>
      <c r="K10" s="47"/>
      <c r="L10" s="39"/>
    </row>
    <row r="11" spans="1:15" s="40" customFormat="1" ht="18">
      <c r="A11" s="37">
        <v>2</v>
      </c>
      <c r="B11" s="38"/>
      <c r="C11" s="78" t="s">
        <v>47</v>
      </c>
      <c r="D11" s="79" t="s">
        <v>51</v>
      </c>
      <c r="E11" s="22">
        <v>4000000</v>
      </c>
      <c r="F11" s="48">
        <f t="shared" ref="F11:F22" si="1">E11*D11</f>
        <v>1079200000</v>
      </c>
      <c r="G11" s="81">
        <v>1079200000</v>
      </c>
      <c r="H11" s="82">
        <v>2197200000</v>
      </c>
      <c r="I11" s="22">
        <f t="shared" ref="I11:I22" si="2">H11-G11</f>
        <v>1118000000</v>
      </c>
      <c r="J11" s="36">
        <f t="shared" ref="J11:J22" si="3">I11/G11</f>
        <v>1.0359525574499628</v>
      </c>
      <c r="K11" s="47"/>
      <c r="L11" s="39"/>
    </row>
    <row r="12" spans="1:15" s="40" customFormat="1" ht="18">
      <c r="A12" s="37">
        <v>3</v>
      </c>
      <c r="B12" s="38"/>
      <c r="C12" s="78" t="s">
        <v>48</v>
      </c>
      <c r="D12" s="79">
        <v>200</v>
      </c>
      <c r="E12" s="22">
        <v>4000000</v>
      </c>
      <c r="F12" s="48">
        <f t="shared" si="1"/>
        <v>800000000</v>
      </c>
      <c r="G12" s="81">
        <v>800000000</v>
      </c>
      <c r="H12" s="82">
        <v>1728000000</v>
      </c>
      <c r="I12" s="22">
        <f t="shared" si="2"/>
        <v>928000000</v>
      </c>
      <c r="J12" s="36">
        <f t="shared" si="3"/>
        <v>1.1599999999999999</v>
      </c>
      <c r="K12" s="47"/>
      <c r="L12" s="39"/>
    </row>
    <row r="13" spans="1:15" s="40" customFormat="1" ht="18">
      <c r="A13" s="37">
        <v>4</v>
      </c>
      <c r="B13" s="38"/>
      <c r="C13" s="78" t="s">
        <v>52</v>
      </c>
      <c r="D13" s="79" t="s">
        <v>53</v>
      </c>
      <c r="E13" s="22">
        <v>4000000</v>
      </c>
      <c r="F13" s="48">
        <f t="shared" si="1"/>
        <v>1200800000</v>
      </c>
      <c r="G13" s="81">
        <v>1200800000</v>
      </c>
      <c r="H13" s="82">
        <v>1248800000</v>
      </c>
      <c r="I13" s="22">
        <f t="shared" si="2"/>
        <v>48000000</v>
      </c>
      <c r="J13" s="36">
        <f t="shared" si="3"/>
        <v>3.9973351099267154E-2</v>
      </c>
      <c r="K13" s="47"/>
      <c r="L13" s="39"/>
    </row>
    <row r="14" spans="1:15" s="40" customFormat="1" ht="18">
      <c r="A14" s="37">
        <v>5</v>
      </c>
      <c r="B14" s="38"/>
      <c r="C14" s="78" t="s">
        <v>54</v>
      </c>
      <c r="D14" s="79">
        <v>200</v>
      </c>
      <c r="E14" s="22">
        <v>4000000</v>
      </c>
      <c r="F14" s="48">
        <f t="shared" si="1"/>
        <v>800000000</v>
      </c>
      <c r="G14" s="81">
        <v>800000000</v>
      </c>
      <c r="H14" s="82">
        <v>1792000000</v>
      </c>
      <c r="I14" s="22">
        <f t="shared" si="2"/>
        <v>992000000</v>
      </c>
      <c r="J14" s="36">
        <f t="shared" si="3"/>
        <v>1.24</v>
      </c>
      <c r="K14" s="47"/>
      <c r="L14" s="39"/>
    </row>
    <row r="15" spans="1:15" s="40" customFormat="1" ht="18">
      <c r="A15" s="37">
        <v>6</v>
      </c>
      <c r="B15" s="38"/>
      <c r="C15" s="78" t="s">
        <v>55</v>
      </c>
      <c r="D15" s="79">
        <v>200</v>
      </c>
      <c r="E15" s="22">
        <v>4000000</v>
      </c>
      <c r="F15" s="48">
        <f t="shared" si="1"/>
        <v>800000000</v>
      </c>
      <c r="G15" s="81">
        <v>800000000</v>
      </c>
      <c r="H15" s="82">
        <v>1824000000</v>
      </c>
      <c r="I15" s="22">
        <f t="shared" si="2"/>
        <v>1024000000</v>
      </c>
      <c r="J15" s="36">
        <f t="shared" si="3"/>
        <v>1.28</v>
      </c>
      <c r="K15" s="47"/>
      <c r="L15" s="39"/>
    </row>
    <row r="16" spans="1:15" s="40" customFormat="1" ht="18">
      <c r="A16" s="37">
        <v>7</v>
      </c>
      <c r="B16" s="38"/>
      <c r="C16" s="78" t="s">
        <v>56</v>
      </c>
      <c r="D16" s="79">
        <v>200</v>
      </c>
      <c r="E16" s="22">
        <v>4000000</v>
      </c>
      <c r="F16" s="48">
        <f t="shared" si="1"/>
        <v>800000000</v>
      </c>
      <c r="G16" s="81">
        <v>800000000</v>
      </c>
      <c r="H16" s="82">
        <v>1824000000</v>
      </c>
      <c r="I16" s="22">
        <f t="shared" si="2"/>
        <v>1024000000</v>
      </c>
      <c r="J16" s="36">
        <f t="shared" si="3"/>
        <v>1.28</v>
      </c>
      <c r="K16" s="47"/>
      <c r="L16" s="39"/>
    </row>
    <row r="17" spans="1:12" s="40" customFormat="1" ht="18">
      <c r="A17" s="37">
        <v>8</v>
      </c>
      <c r="B17" s="38"/>
      <c r="C17" s="78" t="s">
        <v>57</v>
      </c>
      <c r="D17" s="79">
        <v>200</v>
      </c>
      <c r="E17" s="22">
        <v>4000000</v>
      </c>
      <c r="F17" s="48">
        <f t="shared" si="1"/>
        <v>800000000</v>
      </c>
      <c r="G17" s="81">
        <v>800000000</v>
      </c>
      <c r="H17" s="82">
        <v>1824000000</v>
      </c>
      <c r="I17" s="22">
        <f t="shared" si="2"/>
        <v>1024000000</v>
      </c>
      <c r="J17" s="36">
        <f t="shared" si="3"/>
        <v>1.28</v>
      </c>
      <c r="K17" s="47"/>
      <c r="L17" s="39"/>
    </row>
    <row r="18" spans="1:12" s="40" customFormat="1" ht="18">
      <c r="A18" s="37">
        <v>9</v>
      </c>
      <c r="B18" s="38"/>
      <c r="C18" s="78" t="s">
        <v>58</v>
      </c>
      <c r="D18" s="79">
        <v>200</v>
      </c>
      <c r="E18" s="22">
        <v>4000000</v>
      </c>
      <c r="F18" s="48">
        <f t="shared" si="1"/>
        <v>800000000</v>
      </c>
      <c r="G18" s="81">
        <v>800000000</v>
      </c>
      <c r="H18" s="82">
        <v>1824000000</v>
      </c>
      <c r="I18" s="22">
        <f t="shared" si="2"/>
        <v>1024000000</v>
      </c>
      <c r="J18" s="36">
        <f t="shared" si="3"/>
        <v>1.28</v>
      </c>
      <c r="K18" s="47"/>
      <c r="L18" s="39"/>
    </row>
    <row r="19" spans="1:12" s="40" customFormat="1" ht="18">
      <c r="A19" s="37">
        <v>10</v>
      </c>
      <c r="B19" s="38"/>
      <c r="C19" s="80" t="s">
        <v>59</v>
      </c>
      <c r="D19" s="79">
        <v>200</v>
      </c>
      <c r="E19" s="22">
        <v>4000000</v>
      </c>
      <c r="F19" s="48">
        <f t="shared" si="1"/>
        <v>800000000</v>
      </c>
      <c r="G19" s="81">
        <v>800000000</v>
      </c>
      <c r="H19" s="83">
        <v>1568000000</v>
      </c>
      <c r="I19" s="22">
        <f t="shared" si="2"/>
        <v>768000000</v>
      </c>
      <c r="J19" s="36">
        <f t="shared" si="3"/>
        <v>0.96</v>
      </c>
      <c r="K19" s="47"/>
      <c r="L19" s="39"/>
    </row>
    <row r="20" spans="1:12" s="40" customFormat="1" ht="18">
      <c r="A20" s="37">
        <v>11</v>
      </c>
      <c r="B20" s="38"/>
      <c r="C20" s="78" t="s">
        <v>60</v>
      </c>
      <c r="D20" s="79" t="s">
        <v>61</v>
      </c>
      <c r="E20" s="22">
        <v>4000000</v>
      </c>
      <c r="F20" s="48">
        <f t="shared" si="1"/>
        <v>901600000</v>
      </c>
      <c r="G20" s="81">
        <v>901600000</v>
      </c>
      <c r="H20" s="82">
        <v>1837600000</v>
      </c>
      <c r="I20" s="22">
        <f t="shared" si="2"/>
        <v>936000000</v>
      </c>
      <c r="J20" s="36">
        <f t="shared" si="3"/>
        <v>1.0381543921916592</v>
      </c>
      <c r="K20" s="47"/>
      <c r="L20" s="39"/>
    </row>
    <row r="21" spans="1:12" s="40" customFormat="1" ht="18">
      <c r="A21" s="37">
        <v>12</v>
      </c>
      <c r="B21" s="38"/>
      <c r="C21" s="78" t="s">
        <v>62</v>
      </c>
      <c r="D21" s="79" t="s">
        <v>63</v>
      </c>
      <c r="E21" s="22">
        <v>4000000</v>
      </c>
      <c r="F21" s="48">
        <f t="shared" si="1"/>
        <v>1129600000</v>
      </c>
      <c r="G21" s="81">
        <v>1129600000</v>
      </c>
      <c r="H21" s="82">
        <v>1624600000</v>
      </c>
      <c r="I21" s="22">
        <f t="shared" si="2"/>
        <v>495000000</v>
      </c>
      <c r="J21" s="36">
        <f t="shared" si="3"/>
        <v>0.43820821529745041</v>
      </c>
      <c r="K21" s="47"/>
      <c r="L21" s="39"/>
    </row>
    <row r="22" spans="1:12" s="40" customFormat="1" ht="18">
      <c r="A22" s="37"/>
      <c r="B22" s="38"/>
      <c r="C22" s="78" t="s">
        <v>64</v>
      </c>
      <c r="D22" s="79" t="s">
        <v>65</v>
      </c>
      <c r="E22" s="22">
        <v>4000000</v>
      </c>
      <c r="F22" s="48">
        <f t="shared" si="1"/>
        <v>1113200000</v>
      </c>
      <c r="G22" s="81">
        <v>1113200000</v>
      </c>
      <c r="H22" s="82">
        <v>1608200000</v>
      </c>
      <c r="I22" s="22">
        <f t="shared" si="2"/>
        <v>495000000</v>
      </c>
      <c r="J22" s="36">
        <f t="shared" si="3"/>
        <v>0.44466403162055335</v>
      </c>
      <c r="K22" s="47"/>
      <c r="L22" s="39"/>
    </row>
    <row r="23" spans="1:12" s="40" customFormat="1" ht="27.6">
      <c r="A23" s="25">
        <v>2</v>
      </c>
      <c r="B23" s="49" t="s">
        <v>68</v>
      </c>
      <c r="C23" s="37"/>
      <c r="D23" s="46"/>
      <c r="E23" s="22"/>
      <c r="F23" s="41">
        <f>SUM(F24:F36)</f>
        <v>11848720000</v>
      </c>
      <c r="G23" s="41">
        <f t="shared" ref="G23:I23" si="4">SUM(G24:G36)</f>
        <v>11848720000</v>
      </c>
      <c r="H23" s="41">
        <f t="shared" si="4"/>
        <v>27332720000</v>
      </c>
      <c r="I23" s="41">
        <f t="shared" si="4"/>
        <v>15484000000</v>
      </c>
      <c r="J23" s="36"/>
      <c r="K23" s="51" t="s">
        <v>69</v>
      </c>
      <c r="L23" s="39"/>
    </row>
    <row r="24" spans="1:12" s="40" customFormat="1">
      <c r="A24" s="37">
        <v>1</v>
      </c>
      <c r="B24" s="38"/>
      <c r="C24" s="84">
        <v>582</v>
      </c>
      <c r="D24" s="85">
        <v>286.98</v>
      </c>
      <c r="E24" s="22">
        <v>4000000</v>
      </c>
      <c r="F24" s="22">
        <f>D24*E24</f>
        <v>1147920000</v>
      </c>
      <c r="G24" s="86">
        <v>1147920000</v>
      </c>
      <c r="H24" s="86">
        <v>2386920000</v>
      </c>
      <c r="I24" s="22">
        <f>H24-G24</f>
        <v>1239000000</v>
      </c>
      <c r="J24" s="36">
        <f t="shared" ref="J24:J49" si="5">I24/G24</f>
        <v>1.0793435082584153</v>
      </c>
      <c r="K24" s="47"/>
      <c r="L24" s="39"/>
    </row>
    <row r="25" spans="1:12" s="40" customFormat="1">
      <c r="A25" s="37">
        <v>2</v>
      </c>
      <c r="B25" s="38"/>
      <c r="C25" s="85">
        <v>583</v>
      </c>
      <c r="D25" s="85">
        <v>225</v>
      </c>
      <c r="E25" s="22">
        <v>4000000</v>
      </c>
      <c r="F25" s="22">
        <f t="shared" ref="F25:F36" si="6">D25*E25</f>
        <v>900000000</v>
      </c>
      <c r="G25" s="87">
        <v>900000000</v>
      </c>
      <c r="H25" s="86">
        <v>2150000000</v>
      </c>
      <c r="I25" s="22">
        <f t="shared" ref="I25:I36" si="7">H25-G25</f>
        <v>1250000000</v>
      </c>
      <c r="J25" s="36">
        <f t="shared" si="5"/>
        <v>1.3888888888888888</v>
      </c>
      <c r="K25" s="47"/>
      <c r="L25" s="39"/>
    </row>
    <row r="26" spans="1:12" s="40" customFormat="1">
      <c r="A26" s="37">
        <v>3</v>
      </c>
      <c r="B26" s="38"/>
      <c r="C26" s="85">
        <v>584</v>
      </c>
      <c r="D26" s="85">
        <v>225</v>
      </c>
      <c r="E26" s="22">
        <v>4000000</v>
      </c>
      <c r="F26" s="22">
        <f t="shared" si="6"/>
        <v>900000000</v>
      </c>
      <c r="G26" s="87">
        <v>900000000</v>
      </c>
      <c r="H26" s="86">
        <v>2150000000</v>
      </c>
      <c r="I26" s="22">
        <f t="shared" si="7"/>
        <v>1250000000</v>
      </c>
      <c r="J26" s="36">
        <f t="shared" si="5"/>
        <v>1.3888888888888888</v>
      </c>
      <c r="K26" s="47"/>
      <c r="L26" s="39"/>
    </row>
    <row r="27" spans="1:12" s="40" customFormat="1">
      <c r="A27" s="37">
        <v>4</v>
      </c>
      <c r="B27" s="38"/>
      <c r="C27" s="85">
        <v>585</v>
      </c>
      <c r="D27" s="85">
        <v>225</v>
      </c>
      <c r="E27" s="22">
        <v>4000000</v>
      </c>
      <c r="F27" s="22">
        <f t="shared" si="6"/>
        <v>900000000</v>
      </c>
      <c r="G27" s="87">
        <v>900000000</v>
      </c>
      <c r="H27" s="86">
        <v>2150000000</v>
      </c>
      <c r="I27" s="22">
        <f t="shared" si="7"/>
        <v>1250000000</v>
      </c>
      <c r="J27" s="36">
        <f t="shared" si="5"/>
        <v>1.3888888888888888</v>
      </c>
      <c r="K27" s="47"/>
      <c r="L27" s="39"/>
    </row>
    <row r="28" spans="1:12" s="40" customFormat="1">
      <c r="A28" s="37">
        <v>6</v>
      </c>
      <c r="B28" s="38"/>
      <c r="C28" s="85">
        <v>606</v>
      </c>
      <c r="D28" s="85">
        <v>200</v>
      </c>
      <c r="E28" s="22">
        <v>4000000</v>
      </c>
      <c r="F28" s="22">
        <f t="shared" si="6"/>
        <v>800000000</v>
      </c>
      <c r="G28" s="87">
        <v>800000000</v>
      </c>
      <c r="H28" s="86">
        <v>2123000000</v>
      </c>
      <c r="I28" s="22">
        <f t="shared" si="7"/>
        <v>1323000000</v>
      </c>
      <c r="J28" s="36">
        <f t="shared" si="5"/>
        <v>1.6537500000000001</v>
      </c>
      <c r="K28" s="47"/>
      <c r="L28" s="39"/>
    </row>
    <row r="29" spans="1:12" s="40" customFormat="1">
      <c r="A29" s="37">
        <v>7</v>
      </c>
      <c r="B29" s="38"/>
      <c r="C29" s="85">
        <v>607</v>
      </c>
      <c r="D29" s="85">
        <v>200</v>
      </c>
      <c r="E29" s="22">
        <v>4000000</v>
      </c>
      <c r="F29" s="22">
        <f t="shared" si="6"/>
        <v>800000000</v>
      </c>
      <c r="G29" s="87">
        <v>800000000</v>
      </c>
      <c r="H29" s="86">
        <v>2123000000</v>
      </c>
      <c r="I29" s="22">
        <f t="shared" si="7"/>
        <v>1323000000</v>
      </c>
      <c r="J29" s="36">
        <f t="shared" si="5"/>
        <v>1.6537500000000001</v>
      </c>
      <c r="K29" s="47"/>
      <c r="L29" s="39"/>
    </row>
    <row r="30" spans="1:12" s="40" customFormat="1">
      <c r="A30" s="37">
        <v>10</v>
      </c>
      <c r="B30" s="38"/>
      <c r="C30" s="85">
        <v>629</v>
      </c>
      <c r="D30" s="85">
        <v>200</v>
      </c>
      <c r="E30" s="22">
        <v>4000000</v>
      </c>
      <c r="F30" s="22">
        <f t="shared" si="6"/>
        <v>800000000</v>
      </c>
      <c r="G30" s="87">
        <v>800000000</v>
      </c>
      <c r="H30" s="86">
        <v>2221000000</v>
      </c>
      <c r="I30" s="22">
        <f t="shared" si="7"/>
        <v>1421000000</v>
      </c>
      <c r="J30" s="36">
        <f t="shared" si="5"/>
        <v>1.7762500000000001</v>
      </c>
      <c r="K30" s="47"/>
      <c r="L30" s="39"/>
    </row>
    <row r="31" spans="1:12" s="40" customFormat="1">
      <c r="A31" s="37">
        <v>11</v>
      </c>
      <c r="B31" s="38"/>
      <c r="C31" s="85">
        <v>632</v>
      </c>
      <c r="D31" s="85">
        <v>200</v>
      </c>
      <c r="E31" s="22">
        <v>4000000</v>
      </c>
      <c r="F31" s="22">
        <f t="shared" si="6"/>
        <v>800000000</v>
      </c>
      <c r="G31" s="87">
        <v>800000000</v>
      </c>
      <c r="H31" s="86">
        <v>2123000000</v>
      </c>
      <c r="I31" s="22">
        <f t="shared" si="7"/>
        <v>1323000000</v>
      </c>
      <c r="J31" s="36">
        <f t="shared" si="5"/>
        <v>1.6537500000000001</v>
      </c>
      <c r="K31" s="47"/>
      <c r="L31" s="39"/>
    </row>
    <row r="32" spans="1:12" s="40" customFormat="1">
      <c r="A32" s="37">
        <v>12</v>
      </c>
      <c r="B32" s="38"/>
      <c r="C32" s="85">
        <v>633</v>
      </c>
      <c r="D32" s="85">
        <v>200</v>
      </c>
      <c r="E32" s="22">
        <v>4000000</v>
      </c>
      <c r="F32" s="22">
        <f t="shared" si="6"/>
        <v>800000000</v>
      </c>
      <c r="G32" s="87">
        <v>800000000</v>
      </c>
      <c r="H32" s="86">
        <v>2123000000</v>
      </c>
      <c r="I32" s="22">
        <f t="shared" si="7"/>
        <v>1323000000</v>
      </c>
      <c r="J32" s="36">
        <f t="shared" si="5"/>
        <v>1.6537500000000001</v>
      </c>
      <c r="K32" s="47"/>
      <c r="L32" s="39"/>
    </row>
    <row r="33" spans="1:12" s="40" customFormat="1">
      <c r="A33" s="37">
        <v>14</v>
      </c>
      <c r="B33" s="38"/>
      <c r="C33" s="85">
        <v>620</v>
      </c>
      <c r="D33" s="85">
        <v>270.5</v>
      </c>
      <c r="E33" s="22">
        <v>4000000</v>
      </c>
      <c r="F33" s="22">
        <f t="shared" si="6"/>
        <v>1082000000</v>
      </c>
      <c r="G33" s="87">
        <v>1082000000</v>
      </c>
      <c r="H33" s="86">
        <v>1967000000</v>
      </c>
      <c r="I33" s="22">
        <f t="shared" si="7"/>
        <v>885000000</v>
      </c>
      <c r="J33" s="36">
        <f t="shared" si="5"/>
        <v>0.81792975970425141</v>
      </c>
      <c r="K33" s="47"/>
      <c r="L33" s="39"/>
    </row>
    <row r="34" spans="1:12" s="40" customFormat="1">
      <c r="A34" s="37">
        <v>15</v>
      </c>
      <c r="B34" s="38"/>
      <c r="C34" s="85">
        <v>621</v>
      </c>
      <c r="D34" s="85">
        <v>207.2</v>
      </c>
      <c r="E34" s="22">
        <v>4000000</v>
      </c>
      <c r="F34" s="22">
        <f t="shared" si="6"/>
        <v>828800000</v>
      </c>
      <c r="G34" s="87">
        <v>828800000</v>
      </c>
      <c r="H34" s="86">
        <v>1661800000</v>
      </c>
      <c r="I34" s="22">
        <f t="shared" si="7"/>
        <v>833000000</v>
      </c>
      <c r="J34" s="36">
        <f t="shared" si="5"/>
        <v>1.0050675675675675</v>
      </c>
      <c r="K34" s="47"/>
      <c r="L34" s="39"/>
    </row>
    <row r="35" spans="1:12" s="40" customFormat="1">
      <c r="A35" s="37">
        <v>16</v>
      </c>
      <c r="B35" s="38"/>
      <c r="C35" s="85">
        <v>611</v>
      </c>
      <c r="D35" s="85">
        <v>225</v>
      </c>
      <c r="E35" s="22">
        <v>4000000</v>
      </c>
      <c r="F35" s="22">
        <f t="shared" si="6"/>
        <v>900000000</v>
      </c>
      <c r="G35" s="87">
        <v>900000000</v>
      </c>
      <c r="H35" s="86">
        <v>2004000000</v>
      </c>
      <c r="I35" s="22">
        <f t="shared" si="7"/>
        <v>1104000000</v>
      </c>
      <c r="J35" s="36">
        <f t="shared" si="5"/>
        <v>1.2266666666666666</v>
      </c>
      <c r="K35" s="47"/>
      <c r="L35" s="39"/>
    </row>
    <row r="36" spans="1:12" s="40" customFormat="1">
      <c r="A36" s="37">
        <v>17</v>
      </c>
      <c r="B36" s="38"/>
      <c r="C36" s="85">
        <v>610</v>
      </c>
      <c r="D36" s="85">
        <v>297.5</v>
      </c>
      <c r="E36" s="22">
        <v>4000000</v>
      </c>
      <c r="F36" s="22">
        <f t="shared" si="6"/>
        <v>1190000000</v>
      </c>
      <c r="G36" s="87">
        <v>1190000000</v>
      </c>
      <c r="H36" s="86">
        <v>2150000000</v>
      </c>
      <c r="I36" s="22">
        <f t="shared" si="7"/>
        <v>960000000</v>
      </c>
      <c r="J36" s="36">
        <f t="shared" si="5"/>
        <v>0.80672268907563027</v>
      </c>
      <c r="K36" s="47"/>
      <c r="L36" s="39"/>
    </row>
    <row r="37" spans="1:12" s="40" customFormat="1" ht="18.75" customHeight="1">
      <c r="A37" s="25" t="s">
        <v>12</v>
      </c>
      <c r="B37" s="75" t="s">
        <v>18</v>
      </c>
      <c r="C37" s="76"/>
      <c r="D37" s="76"/>
      <c r="E37" s="76"/>
      <c r="F37" s="76"/>
      <c r="G37" s="76"/>
      <c r="H37" s="76"/>
      <c r="I37" s="76"/>
      <c r="J37" s="77"/>
      <c r="K37" s="45"/>
      <c r="L37" s="45"/>
    </row>
    <row r="38" spans="1:12" s="40" customFormat="1" ht="27.6">
      <c r="A38" s="25">
        <v>1</v>
      </c>
      <c r="B38" s="49" t="s">
        <v>70</v>
      </c>
      <c r="C38" s="37"/>
      <c r="D38" s="46"/>
      <c r="E38" s="22"/>
      <c r="F38" s="41">
        <f>SUM(F39:F49)</f>
        <v>6466720000</v>
      </c>
      <c r="G38" s="41">
        <f t="shared" ref="G38:I38" si="8">SUM(G39:G49)</f>
        <v>6466720000</v>
      </c>
      <c r="H38" s="41">
        <f t="shared" si="8"/>
        <v>13161720000</v>
      </c>
      <c r="I38" s="41">
        <f t="shared" si="8"/>
        <v>6695000000</v>
      </c>
      <c r="J38" s="36"/>
      <c r="K38" s="51" t="s">
        <v>72</v>
      </c>
      <c r="L38" s="39"/>
    </row>
    <row r="39" spans="1:12" s="40" customFormat="1" ht="13.8">
      <c r="A39" s="37">
        <v>1</v>
      </c>
      <c r="B39" s="38"/>
      <c r="C39" s="88">
        <v>898</v>
      </c>
      <c r="D39" s="89">
        <v>125</v>
      </c>
      <c r="E39" s="22">
        <f>G39/D39</f>
        <v>1700000</v>
      </c>
      <c r="F39" s="91">
        <v>212500000</v>
      </c>
      <c r="G39" s="91">
        <v>212500000</v>
      </c>
      <c r="H39" s="91">
        <v>452500000</v>
      </c>
      <c r="I39" s="22">
        <f t="shared" ref="I39:I49" si="9">H39-G39</f>
        <v>240000000</v>
      </c>
      <c r="J39" s="36">
        <f t="shared" si="5"/>
        <v>1.1294117647058823</v>
      </c>
      <c r="K39" s="47"/>
      <c r="L39" s="39"/>
    </row>
    <row r="40" spans="1:12" s="40" customFormat="1" ht="13.8">
      <c r="A40" s="37">
        <v>2</v>
      </c>
      <c r="B40" s="38"/>
      <c r="C40" s="88">
        <v>646</v>
      </c>
      <c r="D40" s="89">
        <v>200</v>
      </c>
      <c r="E40" s="22">
        <f t="shared" ref="E40:E49" si="10">G40/D40</f>
        <v>2040000</v>
      </c>
      <c r="F40" s="91">
        <v>408000000</v>
      </c>
      <c r="G40" s="91">
        <v>408000000</v>
      </c>
      <c r="H40" s="91">
        <v>1808000000</v>
      </c>
      <c r="I40" s="22">
        <f t="shared" si="9"/>
        <v>1400000000</v>
      </c>
      <c r="J40" s="36">
        <f t="shared" si="5"/>
        <v>3.4313725490196076</v>
      </c>
      <c r="K40" s="47"/>
      <c r="L40" s="39"/>
    </row>
    <row r="41" spans="1:12" s="40" customFormat="1" ht="13.8">
      <c r="A41" s="37">
        <v>3</v>
      </c>
      <c r="B41" s="38"/>
      <c r="C41" s="88">
        <v>787</v>
      </c>
      <c r="D41" s="90">
        <v>238.5</v>
      </c>
      <c r="E41" s="22">
        <f t="shared" si="10"/>
        <v>2040000</v>
      </c>
      <c r="F41" s="91">
        <v>486540000</v>
      </c>
      <c r="G41" s="91">
        <v>486540000</v>
      </c>
      <c r="H41" s="91">
        <v>1614540000</v>
      </c>
      <c r="I41" s="22">
        <f t="shared" si="9"/>
        <v>1128000000</v>
      </c>
      <c r="J41" s="36">
        <f t="shared" si="5"/>
        <v>2.3184116413861142</v>
      </c>
      <c r="K41" s="47"/>
      <c r="L41" s="39"/>
    </row>
    <row r="42" spans="1:12" s="40" customFormat="1" ht="13.8">
      <c r="A42" s="37">
        <v>4</v>
      </c>
      <c r="B42" s="38"/>
      <c r="C42" s="88">
        <v>788</v>
      </c>
      <c r="D42" s="90">
        <v>176.4</v>
      </c>
      <c r="E42" s="22">
        <f t="shared" si="10"/>
        <v>1700000</v>
      </c>
      <c r="F42" s="91">
        <v>299880000</v>
      </c>
      <c r="G42" s="91">
        <v>299880000</v>
      </c>
      <c r="H42" s="91">
        <v>404880000</v>
      </c>
      <c r="I42" s="22">
        <f t="shared" si="9"/>
        <v>105000000</v>
      </c>
      <c r="J42" s="36">
        <f t="shared" si="5"/>
        <v>0.35014005602240894</v>
      </c>
      <c r="K42" s="47"/>
      <c r="L42" s="39"/>
    </row>
    <row r="43" spans="1:12" s="40" customFormat="1" ht="13.8">
      <c r="A43" s="37">
        <v>5</v>
      </c>
      <c r="B43" s="38"/>
      <c r="C43" s="88">
        <v>172</v>
      </c>
      <c r="D43" s="89">
        <v>175</v>
      </c>
      <c r="E43" s="22">
        <f t="shared" si="10"/>
        <v>2800000</v>
      </c>
      <c r="F43" s="91">
        <v>490000000</v>
      </c>
      <c r="G43" s="91">
        <v>490000000</v>
      </c>
      <c r="H43" s="91">
        <v>634000000</v>
      </c>
      <c r="I43" s="22">
        <f t="shared" si="9"/>
        <v>144000000</v>
      </c>
      <c r="J43" s="36">
        <f t="shared" si="5"/>
        <v>0.29387755102040819</v>
      </c>
      <c r="K43" s="47"/>
      <c r="L43" s="39"/>
    </row>
    <row r="44" spans="1:12" s="40" customFormat="1" ht="13.8">
      <c r="A44" s="37">
        <v>6</v>
      </c>
      <c r="B44" s="38"/>
      <c r="C44" s="88">
        <v>769</v>
      </c>
      <c r="D44" s="89">
        <v>330</v>
      </c>
      <c r="E44" s="22">
        <f t="shared" si="10"/>
        <v>1700000</v>
      </c>
      <c r="F44" s="91">
        <v>561000000</v>
      </c>
      <c r="G44" s="91">
        <v>561000000</v>
      </c>
      <c r="H44" s="91">
        <v>1359000000</v>
      </c>
      <c r="I44" s="22">
        <f t="shared" si="9"/>
        <v>798000000</v>
      </c>
      <c r="J44" s="36">
        <f t="shared" si="5"/>
        <v>1.4224598930481283</v>
      </c>
      <c r="K44" s="47"/>
      <c r="L44" s="39"/>
    </row>
    <row r="45" spans="1:12" s="40" customFormat="1" ht="13.8">
      <c r="A45" s="37">
        <v>7</v>
      </c>
      <c r="B45" s="38"/>
      <c r="C45" s="88">
        <v>809</v>
      </c>
      <c r="D45" s="89">
        <v>300</v>
      </c>
      <c r="E45" s="22">
        <f t="shared" si="10"/>
        <v>1360000</v>
      </c>
      <c r="F45" s="91">
        <v>408000000</v>
      </c>
      <c r="G45" s="91">
        <v>408000000</v>
      </c>
      <c r="H45" s="91">
        <v>1088000000</v>
      </c>
      <c r="I45" s="22">
        <f t="shared" si="9"/>
        <v>680000000</v>
      </c>
      <c r="J45" s="36">
        <f t="shared" si="5"/>
        <v>1.6666666666666667</v>
      </c>
      <c r="K45" s="47"/>
      <c r="L45" s="39"/>
    </row>
    <row r="46" spans="1:12" s="40" customFormat="1" ht="13.8">
      <c r="A46" s="37">
        <v>8</v>
      </c>
      <c r="B46" s="38"/>
      <c r="C46" s="88">
        <v>616</v>
      </c>
      <c r="D46" s="89" t="s">
        <v>71</v>
      </c>
      <c r="E46" s="22">
        <f t="shared" si="10"/>
        <v>3934469.2005242463</v>
      </c>
      <c r="F46" s="91">
        <v>1200800000</v>
      </c>
      <c r="G46" s="91">
        <v>1200800000</v>
      </c>
      <c r="H46" s="91">
        <v>1240800000</v>
      </c>
      <c r="I46" s="22">
        <f t="shared" si="9"/>
        <v>40000000</v>
      </c>
      <c r="J46" s="36">
        <f t="shared" si="5"/>
        <v>3.3311125916055964E-2</v>
      </c>
      <c r="K46" s="47"/>
      <c r="L46" s="39"/>
    </row>
    <row r="47" spans="1:12" s="40" customFormat="1" ht="13.8">
      <c r="A47" s="37">
        <v>9</v>
      </c>
      <c r="B47" s="38"/>
      <c r="C47" s="88">
        <v>605</v>
      </c>
      <c r="D47" s="89">
        <v>200</v>
      </c>
      <c r="E47" s="22">
        <f t="shared" si="10"/>
        <v>4000000</v>
      </c>
      <c r="F47" s="91">
        <v>800000000</v>
      </c>
      <c r="G47" s="91">
        <v>800000000</v>
      </c>
      <c r="H47" s="91">
        <v>1480000000</v>
      </c>
      <c r="I47" s="22">
        <f t="shared" si="9"/>
        <v>680000000</v>
      </c>
      <c r="J47" s="36">
        <f t="shared" si="5"/>
        <v>0.85</v>
      </c>
      <c r="K47" s="47"/>
      <c r="L47" s="39"/>
    </row>
    <row r="48" spans="1:12" s="40" customFormat="1" ht="13.8">
      <c r="A48" s="37">
        <v>10</v>
      </c>
      <c r="B48" s="38"/>
      <c r="C48" s="88">
        <v>628</v>
      </c>
      <c r="D48" s="89">
        <v>200</v>
      </c>
      <c r="E48" s="22">
        <f t="shared" si="10"/>
        <v>4000000</v>
      </c>
      <c r="F48" s="91">
        <v>800000000</v>
      </c>
      <c r="G48" s="91">
        <v>800000000</v>
      </c>
      <c r="H48" s="91">
        <v>1520000000</v>
      </c>
      <c r="I48" s="22">
        <f t="shared" si="9"/>
        <v>720000000</v>
      </c>
      <c r="J48" s="36">
        <f t="shared" si="5"/>
        <v>0.9</v>
      </c>
      <c r="K48" s="47"/>
      <c r="L48" s="39"/>
    </row>
    <row r="49" spans="1:12" s="40" customFormat="1" ht="13.8">
      <c r="A49" s="37">
        <v>11</v>
      </c>
      <c r="B49" s="38"/>
      <c r="C49" s="88">
        <v>625</v>
      </c>
      <c r="D49" s="89">
        <v>200</v>
      </c>
      <c r="E49" s="22">
        <f t="shared" si="10"/>
        <v>4000000</v>
      </c>
      <c r="F49" s="91">
        <v>800000000</v>
      </c>
      <c r="G49" s="91">
        <v>800000000</v>
      </c>
      <c r="H49" s="91">
        <v>1560000000</v>
      </c>
      <c r="I49" s="22">
        <f t="shared" si="9"/>
        <v>760000000</v>
      </c>
      <c r="J49" s="36">
        <f t="shared" si="5"/>
        <v>0.95</v>
      </c>
      <c r="K49" s="47"/>
      <c r="L49" s="39"/>
    </row>
    <row r="50" spans="1:12" ht="18.75" customHeight="1">
      <c r="A50" s="19"/>
      <c r="B50" s="26" t="s">
        <v>17</v>
      </c>
      <c r="C50" s="21"/>
      <c r="D50" s="42"/>
      <c r="E50" s="22"/>
      <c r="F50" s="41">
        <f>F38+F23+F9</f>
        <v>30531040000</v>
      </c>
      <c r="G50" s="41">
        <f t="shared" ref="G50:I50" si="11">G38+G23+G9</f>
        <v>30531040000</v>
      </c>
      <c r="H50" s="41">
        <f t="shared" si="11"/>
        <v>62915040000</v>
      </c>
      <c r="I50" s="41">
        <f t="shared" si="11"/>
        <v>32384000000</v>
      </c>
      <c r="J50" s="23"/>
      <c r="K50" s="24"/>
      <c r="L50" s="20"/>
    </row>
    <row r="51" spans="1:12" ht="25.5" customHeight="1">
      <c r="I51" s="70"/>
      <c r="J51" s="70"/>
      <c r="K51" s="70"/>
      <c r="L51" s="70"/>
    </row>
  </sheetData>
  <mergeCells count="14">
    <mergeCell ref="I51:L51"/>
    <mergeCell ref="K5:K6"/>
    <mergeCell ref="B8:L8"/>
    <mergeCell ref="L5:L6"/>
    <mergeCell ref="E5:F5"/>
    <mergeCell ref="G5:H5"/>
    <mergeCell ref="I5:J5"/>
    <mergeCell ref="B37:J37"/>
    <mergeCell ref="A2:O2"/>
    <mergeCell ref="A3:O3"/>
    <mergeCell ref="A5:A6"/>
    <mergeCell ref="B5:B6"/>
    <mergeCell ref="C5:C6"/>
    <mergeCell ref="D5:D6"/>
  </mergeCells>
  <phoneticPr fontId="20" type="noConversion"/>
  <pageMargins left="0.3" right="0.2" top="0.45" bottom="0.45" header="0.2" footer="0.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Biểu 01 - Giá đất cụ thể</vt:lpstr>
      <vt:lpstr>Biểu 02 - Kết quả Đấu giá QSất</vt:lpstr>
      <vt:lpstr>'Biểu 02 - Kết quả Đấu giá QSất'!Print_Titles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2026-08-25T23:58:35Z</cp:lastPrinted>
  <dcterms:created xsi:type="dcterms:W3CDTF">2022-05-23T01:22:56Z</dcterms:created>
  <dcterms:modified xsi:type="dcterms:W3CDTF">2026-08-26T03:53:00Z</dcterms:modified>
</cp:coreProperties>
</file>